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<sst xmlns="http://schemas.openxmlformats.org/spreadsheetml/2006/main" count="245" uniqueCount="188">
  <si>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</si>
  <si>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</si>
  <si>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</si>
  <si>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</si>
  <si>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</si>
  <si>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</si>
  <si>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</si>
  <si>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</si>
  <si>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</si>
  <si>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</si>
  <si>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</si>
  <si>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</si>
  <si>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</si>
  <si>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</si>
  <si>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</si>
  <si>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</si>
  <si>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</si>
  <si>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</si>
  <si>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</si>
  <si>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</si>
  <si>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</si>
  <si>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</si>
  <si>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</si>
  <si>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</si>
  <si>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</si>
  <si>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</si>
  <si>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</si>
  <si>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</si>
  <si>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</si>
  <si>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</si>
  <si>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</si>
  <si>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</si>
  <si>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</si>
  <si>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</si>
  <si>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</si>
  <si>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</si>
  <si>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</si>
  <si>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</si>
  <si>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</si>
  <si>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</si>
  <si>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</si>
  <si>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</si>
  <si>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</si>
  <si>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</si>
  <si>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</si>
  <si>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</si>
  <si>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</si>
  <si>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</si>
  <si>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</si>
  <si>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</si>
  <si>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</si>
  <si>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</si>
  <si>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</si>
  <si>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</si>
  <si>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</si>
  <si>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</si>
  <si>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</si>
  <si>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</si>
  <si>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</si>
  <si>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</si>
  <si>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</si>
  <si>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</si>
  <si>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</si>
  <si>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</si>
  <si>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</si>
  <si>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</si>
  <si>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</si>
  <si>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</si>
  <si>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</si>
  <si>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</si>
  <si>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</si>
  <si>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</si>
  <si>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</si>
  <si>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</si>
  <si>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</si>
  <si>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</si>
  <si>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</si>
  <si>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</si>
  <si>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</si>
  <si>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</si>
  <si>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</si>
  <si>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</si>
  <si>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</si>
  <si>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</si>
  <si>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</si>
  <si>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</si>
  <si>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</si>
  <si>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</si>
  <si>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</si>
  <si>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</si>
  <si>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</si>
  <si>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</si>
  <si>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</si>
  <si>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</si>
  <si>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</si>
  <si>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</si>
  <si>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</si>
  <si>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</si>
  <si>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</si>
  <si>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</si>
  <si>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</si>
  <si>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</si>
  <si>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</si>
  <si>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</si>
  <si>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</si>
  <si>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</si>
  <si>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</si>
  <si>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</si>
  <si>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</si>
  <si>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</si>
  <si>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</si>
  <si>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</si>
  <si>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Л.Е.Щербакава</t>
  </si>
  <si>
    <t>Содержание автомобильных дорог общего пользования</t>
  </si>
  <si>
    <t>84211302065100000130</t>
  </si>
  <si>
    <t xml:space="preserve">        по ОКТМО</t>
  </si>
  <si>
    <t>04645442</t>
  </si>
  <si>
    <t>Налог на имущество</t>
  </si>
  <si>
    <t>18210606043101000110.</t>
  </si>
  <si>
    <t>00001050201100000510.</t>
  </si>
  <si>
    <t>00001050201100000610.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</si>
  <si>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</si>
  <si>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</si>
  <si>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</si>
  <si>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</si>
  <si>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</si>
  <si>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</si>
  <si>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</si>
  <si>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</si>
  <si>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</si>
  <si>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</si>
  <si>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</si>
  <si>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</si>
  <si>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</si>
  <si>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</si>
  <si>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</si>
  <si>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</si>
  <si>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00004090120000340244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</si>
  <si>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</si>
  <si>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</si>
  <si>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</si>
  <si>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</si>
  <si>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</si>
  <si>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00001043110000281121</t>
  </si>
  <si>
    <t>00001043110000281129</t>
  </si>
  <si>
    <t>00001043110000280853</t>
  </si>
  <si>
    <t>00003090100000360244</t>
  </si>
  <si>
    <t>Пожарная безопасность</t>
  </si>
  <si>
    <t>00003100100074120244</t>
  </si>
  <si>
    <t>00005020110000310111</t>
  </si>
  <si>
    <t>00005020110000310119</t>
  </si>
  <si>
    <t>00005030110000320111</t>
  </si>
  <si>
    <t>00005030110000320119</t>
  </si>
  <si>
    <t>00001013110000280242</t>
  </si>
  <si>
    <t>Транспортные услуги</t>
  </si>
  <si>
    <t>00001013110000280122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</si>
  <si>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</si>
  <si>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</si>
  <si>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</si>
  <si>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</si>
  <si>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00004090120075080244</t>
  </si>
  <si>
    <t>00004090120073950244</t>
  </si>
  <si>
    <t>00004090120085080244</t>
  </si>
  <si>
    <t>182106060331010110.</t>
  </si>
  <si>
    <t>Прочие межбюджетные трансферты</t>
  </si>
  <si>
    <t>84220249999107412150.</t>
  </si>
  <si>
    <t>84220249999107508150.</t>
  </si>
  <si>
    <t>84220235118100000150.</t>
  </si>
  <si>
    <t>84220249999101003150</t>
  </si>
  <si>
    <t>84220230024107514150.</t>
  </si>
  <si>
    <t>84220215001100000150.</t>
  </si>
  <si>
    <t>84220216001100000150</t>
  </si>
  <si>
    <t>Т.Н.Ардашева</t>
  </si>
  <si>
    <t>10010302231010000110</t>
  </si>
  <si>
    <t>10010302241010000110</t>
  </si>
  <si>
    <t>10010302251010000110</t>
  </si>
  <si>
    <t>10010302261010000110</t>
  </si>
  <si>
    <t>84220249999107509150.</t>
  </si>
  <si>
    <t>00004090120075090244</t>
  </si>
  <si>
    <t>00001063600000010540</t>
  </si>
  <si>
    <t>84220249999107749150.</t>
  </si>
  <si>
    <t>Субсидии на частичное повышение оплаты труда  с 1 июня 2020года</t>
  </si>
  <si>
    <t>84220249999101036150.</t>
  </si>
  <si>
    <t>000050301100S7490244</t>
  </si>
  <si>
    <t>00005030110077490244</t>
  </si>
  <si>
    <t>на  01 июля   2020г</t>
  </si>
  <si>
    <t>01.07.2020</t>
  </si>
  <si>
    <t>"03" 07  2020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</si>
</sst>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left" vertical="top" wrapText="1" indent="2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31" sqref="H31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185</v>
      </c>
      <c r="F3" s="13"/>
      <c r="G3" s="13"/>
      <c r="H3" s="13" t="s">
        <v>33</v>
      </c>
      <c r="I3" s="19" t="s">
        <v>186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110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115</v>
      </c>
      <c r="I6" s="19" t="s">
        <v>116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70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1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2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G17+G18+G19+G20+G21+G22+G25+G26+G27+G28+G29+G30+G31+G32+G33+G34+G35+G36+G37+G38</f>
        <v>4902236</v>
      </c>
      <c r="H15" s="49">
        <f>H17+H18+H19+H20+H21+H22+H25+H26+H27+H28+H29+H30+H31+H32+H33+H34+H35+H36+H37+H38</f>
        <v>2475511.5</v>
      </c>
      <c r="I15" s="50">
        <f>I17+I18+I19+I20+I21+I22+I25+I26+I27+I28+I29+I30+I31+I32+I33+I34+I35+I36+I37+I38</f>
        <v>2426724.5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/>
    </row>
    <row r="17" spans="1:10" ht="78.75">
      <c r="A17" s="55" t="s">
        <v>108</v>
      </c>
      <c r="B17" s="35">
        <v>1</v>
      </c>
      <c r="C17" s="35">
        <v>110</v>
      </c>
      <c r="D17" s="53"/>
      <c r="E17" s="52" t="s">
        <v>111</v>
      </c>
      <c r="F17" s="52" t="s">
        <v>68</v>
      </c>
      <c r="G17" s="48">
        <v>50600</v>
      </c>
      <c r="H17" s="49">
        <v>13049.6</v>
      </c>
      <c r="I17" s="50">
        <f>IF(ISNUMBER(G17),G17,0)-IF(ISNUMBER(H17),H17,0)</f>
        <v>37550.4</v>
      </c>
      <c r="J17" t="s">
        <v>106</v>
      </c>
    </row>
    <row r="18" spans="1:10" ht="141" customHeight="1">
      <c r="A18" s="55" t="s">
        <v>157</v>
      </c>
      <c r="B18" s="35">
        <v>1</v>
      </c>
      <c r="C18" s="35">
        <v>110</v>
      </c>
      <c r="D18" s="53"/>
      <c r="E18" s="52" t="s">
        <v>173</v>
      </c>
      <c r="F18" s="52" t="s">
        <v>68</v>
      </c>
      <c r="G18" s="48">
        <v>17700</v>
      </c>
      <c r="H18" s="49">
        <v>7441.35</v>
      </c>
      <c r="I18" s="50">
        <f>IF(ISNUMBER(G18),G18,0)-IF(ISNUMBER(H18),H18,0)</f>
        <v>10258.65</v>
      </c>
      <c r="J18" t="s">
        <v>106</v>
      </c>
    </row>
    <row r="19" spans="1:10" ht="177.75" customHeight="1">
      <c r="A19" s="69" t="s">
        <v>158</v>
      </c>
      <c r="B19" s="35">
        <v>1</v>
      </c>
      <c r="C19" s="35">
        <v>110</v>
      </c>
      <c r="D19" s="53"/>
      <c r="E19" s="52" t="s">
        <v>174</v>
      </c>
      <c r="F19" s="52" t="s">
        <v>68</v>
      </c>
      <c r="G19" s="48">
        <v>100</v>
      </c>
      <c r="H19" s="49">
        <v>48.69</v>
      </c>
      <c r="I19" s="50">
        <f>IF(ISNUMBER(G19),G19,0)-IF(ISNUMBER(H19),H19,0)</f>
        <v>51.31</v>
      </c>
      <c r="J19" t="s">
        <v>106</v>
      </c>
    </row>
    <row r="20" spans="1:9" ht="150" customHeight="1">
      <c r="A20" s="55" t="s">
        <v>156</v>
      </c>
      <c r="B20" s="35"/>
      <c r="C20" s="35"/>
      <c r="D20" s="53"/>
      <c r="E20" s="52" t="s">
        <v>175</v>
      </c>
      <c r="F20" s="52"/>
      <c r="G20" s="48">
        <v>23100</v>
      </c>
      <c r="H20" s="49">
        <v>9697.35</v>
      </c>
      <c r="I20" s="50">
        <f>G20-H20</f>
        <v>13402.65</v>
      </c>
    </row>
    <row r="21" spans="1:9" ht="131.25" customHeight="1">
      <c r="A21" s="55" t="s">
        <v>159</v>
      </c>
      <c r="B21" s="35">
        <v>1</v>
      </c>
      <c r="C21" s="35">
        <v>110</v>
      </c>
      <c r="D21" s="53"/>
      <c r="E21" s="52" t="s">
        <v>176</v>
      </c>
      <c r="F21" s="52" t="s">
        <v>69</v>
      </c>
      <c r="G21" s="48">
        <v>-2300</v>
      </c>
      <c r="H21" s="49">
        <v>-1481.09</v>
      </c>
      <c r="I21" s="50">
        <f>G21+-H21</f>
        <v>-818.9100000000001</v>
      </c>
    </row>
    <row r="22" spans="1:9" ht="12.75">
      <c r="A22" s="55" t="s">
        <v>117</v>
      </c>
      <c r="B22" s="35"/>
      <c r="C22" s="35"/>
      <c r="D22" s="53"/>
      <c r="E22" s="52" t="s">
        <v>122</v>
      </c>
      <c r="F22" s="52"/>
      <c r="G22" s="48">
        <v>100</v>
      </c>
      <c r="H22" s="49"/>
      <c r="I22" s="50">
        <f>G22-H22</f>
        <v>100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>
        <v>5200</v>
      </c>
      <c r="H23" s="49">
        <v>3994</v>
      </c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>IF(ISNUMBER(G24),G24,0)-IF(ISNUMBER(H24),H24,0)</f>
        <v>0</v>
      </c>
    </row>
    <row r="25" spans="1:9" ht="157.5">
      <c r="A25" s="55" t="s">
        <v>121</v>
      </c>
      <c r="B25" s="35"/>
      <c r="C25" s="35"/>
      <c r="D25" s="53"/>
      <c r="E25" s="57" t="s">
        <v>163</v>
      </c>
      <c r="F25" s="52"/>
      <c r="G25" s="48">
        <v>13000</v>
      </c>
      <c r="H25" s="49">
        <v>4000</v>
      </c>
      <c r="I25" s="50">
        <f>G25-H25</f>
        <v>9000</v>
      </c>
    </row>
    <row r="26" spans="1:9" ht="157.5">
      <c r="A26" s="55" t="s">
        <v>121</v>
      </c>
      <c r="B26" s="35"/>
      <c r="C26" s="35"/>
      <c r="D26" s="53"/>
      <c r="E26" s="57" t="s">
        <v>118</v>
      </c>
      <c r="F26" s="52"/>
      <c r="G26" s="48">
        <v>6180</v>
      </c>
      <c r="H26" s="49">
        <v>193</v>
      </c>
      <c r="I26" s="50">
        <f>G26-H26</f>
        <v>5987</v>
      </c>
    </row>
    <row r="27" spans="1:9" ht="40.5" customHeight="1">
      <c r="A27" s="55" t="s">
        <v>109</v>
      </c>
      <c r="B27" s="35">
        <v>1</v>
      </c>
      <c r="C27" s="35">
        <v>130</v>
      </c>
      <c r="D27" s="53"/>
      <c r="E27" s="52" t="s">
        <v>114</v>
      </c>
      <c r="F27" s="52" t="s">
        <v>73</v>
      </c>
      <c r="G27" s="48">
        <v>1000000</v>
      </c>
      <c r="H27" s="49">
        <v>656404.6</v>
      </c>
      <c r="I27" s="50">
        <f>IF(ISNUMBER(G27),G27,0)-IF(ISNUMBER(H27),H27,0)</f>
        <v>343595.4</v>
      </c>
    </row>
    <row r="28" spans="1:9" ht="42" customHeight="1">
      <c r="A28" s="55" t="s">
        <v>123</v>
      </c>
      <c r="B28" s="35"/>
      <c r="C28" s="35"/>
      <c r="D28" s="53"/>
      <c r="E28" s="52" t="s">
        <v>124</v>
      </c>
      <c r="F28" s="52"/>
      <c r="G28" s="48"/>
      <c r="H28" s="49"/>
      <c r="I28" s="50">
        <f>H28-G28</f>
        <v>0</v>
      </c>
    </row>
    <row r="29" spans="1:9" ht="78.75">
      <c r="A29" s="55" t="s">
        <v>80</v>
      </c>
      <c r="B29" s="35">
        <v>1</v>
      </c>
      <c r="C29" s="35">
        <v>151</v>
      </c>
      <c r="D29" s="53"/>
      <c r="E29" s="52" t="s">
        <v>171</v>
      </c>
      <c r="F29" s="52" t="s">
        <v>74</v>
      </c>
      <c r="G29" s="48">
        <v>1123200</v>
      </c>
      <c r="H29" s="49">
        <v>617640</v>
      </c>
      <c r="I29" s="50">
        <f>G29+-H29</f>
        <v>505560</v>
      </c>
    </row>
    <row r="30" spans="1:9" ht="78.75">
      <c r="A30" s="55" t="s">
        <v>81</v>
      </c>
      <c r="B30" s="35">
        <v>1</v>
      </c>
      <c r="C30" s="35">
        <v>151</v>
      </c>
      <c r="D30" s="53"/>
      <c r="E30" s="57" t="s">
        <v>170</v>
      </c>
      <c r="F30" s="52" t="s">
        <v>75</v>
      </c>
      <c r="G30" s="48">
        <v>13890</v>
      </c>
      <c r="H30" s="49">
        <v>6990</v>
      </c>
      <c r="I30" s="50">
        <f aca="true" t="shared" si="0" ref="I30:I35">IF(ISNUMBER(G30),G30,0)-IF(ISNUMBER(H30),H30,0)</f>
        <v>6900</v>
      </c>
    </row>
    <row r="31" spans="1:9" ht="35.25" customHeight="1">
      <c r="A31" s="55" t="s">
        <v>85</v>
      </c>
      <c r="B31" s="35"/>
      <c r="C31" s="35"/>
      <c r="D31" s="53"/>
      <c r="E31" s="57" t="s">
        <v>165</v>
      </c>
      <c r="F31" s="52"/>
      <c r="G31" s="48">
        <v>9414</v>
      </c>
      <c r="H31" s="49">
        <v>9414</v>
      </c>
      <c r="I31" s="50">
        <f t="shared" si="0"/>
        <v>0</v>
      </c>
    </row>
    <row r="32" spans="1:9" ht="22.5">
      <c r="A32" s="55" t="s">
        <v>164</v>
      </c>
      <c r="B32" s="35">
        <v>1</v>
      </c>
      <c r="C32" s="35">
        <v>120</v>
      </c>
      <c r="D32" s="53"/>
      <c r="E32" s="52" t="s">
        <v>180</v>
      </c>
      <c r="F32" s="52" t="s">
        <v>72</v>
      </c>
      <c r="G32" s="48">
        <v>53180</v>
      </c>
      <c r="H32" s="49"/>
      <c r="I32" s="50">
        <f t="shared" si="0"/>
        <v>53180</v>
      </c>
    </row>
    <row r="33" spans="1:9" ht="33.75">
      <c r="A33" s="55" t="s">
        <v>113</v>
      </c>
      <c r="B33" s="35"/>
      <c r="C33" s="35"/>
      <c r="D33" s="53"/>
      <c r="E33" s="57" t="s">
        <v>166</v>
      </c>
      <c r="F33" s="52"/>
      <c r="G33" s="48">
        <v>160420</v>
      </c>
      <c r="H33" s="49"/>
      <c r="I33" s="50">
        <f t="shared" si="0"/>
        <v>160420</v>
      </c>
    </row>
    <row r="34" spans="1:9" ht="33.75">
      <c r="A34" s="55" t="s">
        <v>113</v>
      </c>
      <c r="B34" s="35"/>
      <c r="C34" s="35"/>
      <c r="D34" s="53"/>
      <c r="E34" s="57" t="s">
        <v>177</v>
      </c>
      <c r="F34" s="52"/>
      <c r="G34" s="48">
        <v>81684</v>
      </c>
      <c r="H34" s="49">
        <v>40000</v>
      </c>
      <c r="I34" s="50">
        <f t="shared" si="0"/>
        <v>41684</v>
      </c>
    </row>
    <row r="35" spans="1:9" ht="45">
      <c r="A35" s="55" t="s">
        <v>181</v>
      </c>
      <c r="B35" s="35"/>
      <c r="C35" s="35"/>
      <c r="D35" s="53"/>
      <c r="E35" s="57" t="s">
        <v>182</v>
      </c>
      <c r="F35" s="52"/>
      <c r="G35" s="48">
        <v>160900</v>
      </c>
      <c r="H35" s="49"/>
      <c r="I35" s="50">
        <f t="shared" si="0"/>
        <v>160900</v>
      </c>
    </row>
    <row r="36" spans="1:9" ht="67.5">
      <c r="A36" s="55" t="s">
        <v>82</v>
      </c>
      <c r="B36" s="35">
        <v>1</v>
      </c>
      <c r="C36" s="35">
        <v>151</v>
      </c>
      <c r="D36" s="53"/>
      <c r="E36" s="57" t="s">
        <v>167</v>
      </c>
      <c r="F36" s="52" t="s">
        <v>76</v>
      </c>
      <c r="G36" s="48">
        <v>50000</v>
      </c>
      <c r="H36" s="49">
        <v>21964</v>
      </c>
      <c r="I36" s="50">
        <f>G36-H36</f>
        <v>28036</v>
      </c>
    </row>
    <row r="37" spans="1:9" ht="67.5">
      <c r="A37" s="55" t="s">
        <v>83</v>
      </c>
      <c r="B37" s="35">
        <v>1</v>
      </c>
      <c r="C37" s="35">
        <v>151</v>
      </c>
      <c r="D37" s="53"/>
      <c r="E37" s="52" t="s">
        <v>168</v>
      </c>
      <c r="F37" s="52" t="s">
        <v>77</v>
      </c>
      <c r="G37" s="48">
        <v>2140520</v>
      </c>
      <c r="H37" s="49">
        <v>1090150</v>
      </c>
      <c r="I37" s="50">
        <f>IF(ISNUMBER(G37),G37,0)-IF(ISNUMBER(H37),H37,0)</f>
        <v>1050370</v>
      </c>
    </row>
    <row r="38" spans="1:9" ht="101.25">
      <c r="A38" s="55" t="s">
        <v>84</v>
      </c>
      <c r="B38" s="35">
        <v>1</v>
      </c>
      <c r="C38" s="35">
        <v>151</v>
      </c>
      <c r="D38" s="53"/>
      <c r="E38" s="57" t="s">
        <v>169</v>
      </c>
      <c r="F38" s="52" t="s">
        <v>78</v>
      </c>
      <c r="G38" s="48">
        <v>548</v>
      </c>
      <c r="H38" s="49"/>
      <c r="I38" s="50">
        <f>IF(ISNUMBER(G38),G38,0)-IF(ISNUMBER(H38),H38,0)</f>
        <v>548</v>
      </c>
    </row>
    <row r="39" spans="1:9" ht="0.75" customHeight="1">
      <c r="A39" s="55" t="s">
        <v>107</v>
      </c>
      <c r="B39" s="35"/>
      <c r="C39" s="35"/>
      <c r="D39" s="53"/>
      <c r="E39" s="52" t="s">
        <v>105</v>
      </c>
      <c r="F39" s="52"/>
      <c r="G39" s="48">
        <v>39990</v>
      </c>
      <c r="H39" s="49">
        <v>20386</v>
      </c>
      <c r="I39" s="50">
        <f>IF(ISNUMBER(G39),G39,0)-IF(ISNUMBER(H39),H39,0)</f>
        <v>19604</v>
      </c>
    </row>
    <row r="40" spans="1:9" ht="33.75" hidden="1">
      <c r="A40" s="55" t="s">
        <v>85</v>
      </c>
      <c r="B40" s="35">
        <v>1</v>
      </c>
      <c r="C40" s="35">
        <v>151</v>
      </c>
      <c r="D40" s="53"/>
      <c r="E40" s="57" t="str">
        <f>IF(ISBLANK(F40),"",REPLACE(F40,1,3,"000"))</f>
        <v>00020204999105002151</v>
      </c>
      <c r="F40" s="52" t="s">
        <v>79</v>
      </c>
      <c r="G40" s="48">
        <v>16780</v>
      </c>
      <c r="H40" s="49">
        <v>16780</v>
      </c>
      <c r="I40" s="50">
        <f>IF(ISNUMBER(G40),G40,0)-IF(ISNUMBER(H40),H40,0)</f>
        <v>0</v>
      </c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12.7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9" ht="22.5" customHeight="1">
      <c r="A44" s="35"/>
      <c r="B44" s="35"/>
      <c r="C44" s="35"/>
      <c r="D44" s="38"/>
      <c r="E44" s="24"/>
      <c r="F44" s="24"/>
      <c r="G44" s="24"/>
      <c r="H44" s="24"/>
      <c r="I44" s="24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7" ht="11.25" customHeight="1">
      <c r="A64" s="11"/>
      <c r="B64" s="11"/>
      <c r="C64" s="11"/>
      <c r="D64" s="11"/>
      <c r="E64" s="22"/>
      <c r="F64" s="22"/>
      <c r="G64" s="40"/>
    </row>
    <row r="65" spans="1:3" ht="23.25" customHeight="1">
      <c r="A65" s="11"/>
      <c r="B65" s="11"/>
      <c r="C65" s="11"/>
    </row>
    <row r="66" ht="9.75" customHeight="1"/>
    <row r="67" spans="1:6" ht="12.75" customHeight="1">
      <c r="A67" s="22"/>
      <c r="B67" s="22"/>
      <c r="C67" s="22"/>
      <c r="D67" s="22"/>
      <c r="E67" s="3"/>
      <c r="F67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J37" sqref="J37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70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1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2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4915076.3</v>
      </c>
      <c r="G7" s="49">
        <f>G8</f>
        <v>2472758.8899999997</v>
      </c>
      <c r="H7" s="48">
        <f>F8-G8</f>
        <v>2442317.41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F9+F10+F11+F12+F13+F14+F15+F16+F17+F18+F19+F20+F21+F22+F23+F24+F25+F26+F27+F28+F29+F30+F31+F32+F33+F34+F35+F36+F37+F38+F39+F40+F41+F42</f>
        <v>4915076.3</v>
      </c>
      <c r="G8" s="49">
        <f>G9+G10+G11+G12+G13+G14+G15+G16+G17+G18+G19+G21+G22+G23+G24+G25+G26+G27+G28+G29+G30+G31+G32+G33+G34+G35+G36+G37+G38+G39+G42</f>
        <v>2472758.8899999997</v>
      </c>
      <c r="H8" s="48">
        <f>H7</f>
        <v>2442317.41</v>
      </c>
    </row>
    <row r="9" spans="1:8" ht="15" customHeight="1">
      <c r="A9" s="55" t="s">
        <v>98</v>
      </c>
      <c r="B9" s="35">
        <v>2</v>
      </c>
      <c r="C9" s="53"/>
      <c r="D9" s="63" t="s">
        <v>125</v>
      </c>
      <c r="E9" s="52" t="s">
        <v>86</v>
      </c>
      <c r="F9" s="48">
        <v>653312.02</v>
      </c>
      <c r="G9" s="49">
        <v>244428.02</v>
      </c>
      <c r="H9" s="50">
        <f>F9-G9</f>
        <v>408884</v>
      </c>
    </row>
    <row r="10" spans="1:8" ht="23.25" customHeight="1">
      <c r="A10" s="55" t="s">
        <v>99</v>
      </c>
      <c r="B10" s="35">
        <v>2</v>
      </c>
      <c r="C10" s="53"/>
      <c r="D10" s="63" t="s">
        <v>126</v>
      </c>
      <c r="E10" s="52" t="s">
        <v>87</v>
      </c>
      <c r="F10" s="48">
        <v>197301</v>
      </c>
      <c r="G10" s="49">
        <v>73817.26</v>
      </c>
      <c r="H10" s="50">
        <f aca="true" t="shared" si="0" ref="H10:H39">IF(ISNUMBER(F10),F10,0)-IF(ISNUMBER(G10),G10,0)</f>
        <v>123483.74</v>
      </c>
    </row>
    <row r="11" spans="1:8" ht="13.5" customHeight="1">
      <c r="A11" s="55" t="s">
        <v>98</v>
      </c>
      <c r="B11" s="35"/>
      <c r="C11" s="53"/>
      <c r="D11" s="63" t="s">
        <v>127</v>
      </c>
      <c r="E11" s="52"/>
      <c r="F11" s="48">
        <v>256375</v>
      </c>
      <c r="G11" s="49">
        <v>80580.86</v>
      </c>
      <c r="H11" s="50">
        <f>F11-G11</f>
        <v>175794.14</v>
      </c>
    </row>
    <row r="12" spans="1:8" ht="23.25" customHeight="1">
      <c r="A12" s="55" t="s">
        <v>99</v>
      </c>
      <c r="B12" s="35"/>
      <c r="C12" s="53"/>
      <c r="D12" s="63" t="s">
        <v>128</v>
      </c>
      <c r="E12" s="52"/>
      <c r="F12" s="48">
        <v>85520</v>
      </c>
      <c r="G12" s="49">
        <v>18008.22</v>
      </c>
      <c r="H12" s="50"/>
    </row>
    <row r="13" spans="1:8" ht="12.75" customHeight="1">
      <c r="A13" s="55" t="s">
        <v>98</v>
      </c>
      <c r="B13" s="35">
        <v>2</v>
      </c>
      <c r="C13" s="53"/>
      <c r="D13" s="63" t="s">
        <v>143</v>
      </c>
      <c r="E13" s="52" t="s">
        <v>88</v>
      </c>
      <c r="F13" s="48">
        <v>646938</v>
      </c>
      <c r="G13" s="49">
        <v>320055.9</v>
      </c>
      <c r="H13" s="50">
        <f>IF(ISNUMBER(F13),F13,0)-IF(ISNUMBER(G13),G13,0)</f>
        <v>326882.1</v>
      </c>
    </row>
    <row r="14" spans="1:8" ht="22.5">
      <c r="A14" s="55" t="s">
        <v>99</v>
      </c>
      <c r="B14" s="35">
        <v>2</v>
      </c>
      <c r="C14" s="53"/>
      <c r="D14" s="63" t="s">
        <v>144</v>
      </c>
      <c r="E14" s="52" t="s">
        <v>89</v>
      </c>
      <c r="F14" s="48">
        <v>195374.98</v>
      </c>
      <c r="G14" s="49">
        <v>97341.1</v>
      </c>
      <c r="H14" s="50">
        <f t="shared" si="0"/>
        <v>98033.88</v>
      </c>
    </row>
    <row r="15" spans="1:8" ht="12.75">
      <c r="A15" s="55" t="s">
        <v>154</v>
      </c>
      <c r="B15" s="35"/>
      <c r="C15" s="53"/>
      <c r="D15" s="63" t="s">
        <v>155</v>
      </c>
      <c r="E15" s="52"/>
      <c r="F15" s="48">
        <v>2000</v>
      </c>
      <c r="G15" s="49"/>
      <c r="H15" s="50">
        <f>F15+-G15</f>
        <v>2000</v>
      </c>
    </row>
    <row r="16" spans="1:8" ht="22.5">
      <c r="A16" s="55" t="s">
        <v>138</v>
      </c>
      <c r="B16" s="35">
        <v>2</v>
      </c>
      <c r="C16" s="53"/>
      <c r="D16" s="63" t="s">
        <v>132</v>
      </c>
      <c r="E16" s="52" t="s">
        <v>90</v>
      </c>
      <c r="F16" s="48">
        <v>188192.3</v>
      </c>
      <c r="G16" s="49">
        <v>85426.73</v>
      </c>
      <c r="H16" s="50">
        <f>IF(ISNUMBER(F16),F16,0)-IF(ISNUMBER(G16),G16,0)</f>
        <v>102765.56999999999</v>
      </c>
    </row>
    <row r="17" spans="1:8" ht="12.75">
      <c r="A17" s="55" t="s">
        <v>101</v>
      </c>
      <c r="B17" s="35"/>
      <c r="C17" s="53"/>
      <c r="D17" s="63" t="s">
        <v>153</v>
      </c>
      <c r="E17" s="52"/>
      <c r="F17" s="48">
        <v>5000</v>
      </c>
      <c r="G17" s="49">
        <v>4500</v>
      </c>
      <c r="H17" s="50">
        <f>F17+-G17</f>
        <v>500</v>
      </c>
    </row>
    <row r="18" spans="1:8" ht="12.75">
      <c r="A18" s="55" t="s">
        <v>101</v>
      </c>
      <c r="B18" s="35"/>
      <c r="C18" s="53"/>
      <c r="D18" s="63" t="s">
        <v>133</v>
      </c>
      <c r="E18" s="52"/>
      <c r="F18" s="48">
        <v>8788</v>
      </c>
      <c r="G18" s="49">
        <v>4396</v>
      </c>
      <c r="H18" s="50">
        <f>IF(ISNUMBER(F18),F18,0)-IF(ISNUMBER(G18),G18,0)</f>
        <v>4392</v>
      </c>
    </row>
    <row r="19" spans="1:8" ht="12.75">
      <c r="A19" s="55" t="s">
        <v>101</v>
      </c>
      <c r="B19" s="35"/>
      <c r="C19" s="53"/>
      <c r="D19" s="63" t="s">
        <v>145</v>
      </c>
      <c r="E19" s="52"/>
      <c r="F19" s="48">
        <v>6740</v>
      </c>
      <c r="G19" s="49">
        <v>5294.58</v>
      </c>
      <c r="H19" s="50">
        <f>IF(ISNUMBER(F19),F19,0)-IF(ISNUMBER(G19),G19,0)</f>
        <v>1445.42</v>
      </c>
    </row>
    <row r="20" spans="1:8" ht="33.75">
      <c r="A20" s="55" t="s">
        <v>139</v>
      </c>
      <c r="B20" s="35"/>
      <c r="C20" s="53"/>
      <c r="D20" s="63" t="s">
        <v>179</v>
      </c>
      <c r="E20" s="52"/>
      <c r="F20" s="48">
        <v>1654</v>
      </c>
      <c r="G20" s="49"/>
      <c r="H20" s="50"/>
    </row>
    <row r="21" spans="1:8" ht="12.75">
      <c r="A21" s="55" t="s">
        <v>101</v>
      </c>
      <c r="B21" s="35"/>
      <c r="C21" s="53"/>
      <c r="D21" s="63" t="s">
        <v>134</v>
      </c>
      <c r="E21" s="52"/>
      <c r="F21" s="48">
        <v>5000</v>
      </c>
      <c r="G21" s="49"/>
      <c r="H21" s="50">
        <f>F21+-G21</f>
        <v>5000</v>
      </c>
    </row>
    <row r="22" spans="1:8" ht="12.75">
      <c r="A22" s="55" t="s">
        <v>101</v>
      </c>
      <c r="B22" s="35">
        <v>2</v>
      </c>
      <c r="C22" s="53"/>
      <c r="D22" s="63" t="s">
        <v>129</v>
      </c>
      <c r="E22" s="52" t="s">
        <v>91</v>
      </c>
      <c r="F22" s="48">
        <v>548</v>
      </c>
      <c r="G22" s="49"/>
      <c r="H22" s="50">
        <f t="shared" si="0"/>
        <v>548</v>
      </c>
    </row>
    <row r="23" spans="1:8" ht="16.5" customHeight="1">
      <c r="A23" s="55" t="s">
        <v>98</v>
      </c>
      <c r="B23" s="35">
        <v>2</v>
      </c>
      <c r="C23" s="53"/>
      <c r="D23" s="63" t="s">
        <v>130</v>
      </c>
      <c r="E23" s="52" t="s">
        <v>92</v>
      </c>
      <c r="F23" s="48">
        <v>34404</v>
      </c>
      <c r="G23" s="49">
        <v>16868</v>
      </c>
      <c r="H23" s="50">
        <f t="shared" si="0"/>
        <v>17536</v>
      </c>
    </row>
    <row r="24" spans="1:8" ht="22.5">
      <c r="A24" s="55" t="s">
        <v>99</v>
      </c>
      <c r="B24" s="35">
        <v>2</v>
      </c>
      <c r="C24" s="53"/>
      <c r="D24" s="63" t="s">
        <v>131</v>
      </c>
      <c r="E24" s="52" t="s">
        <v>93</v>
      </c>
      <c r="F24" s="48">
        <v>10396</v>
      </c>
      <c r="G24" s="49">
        <v>5096</v>
      </c>
      <c r="H24" s="50">
        <f t="shared" si="0"/>
        <v>5300</v>
      </c>
    </row>
    <row r="25" spans="1:8" ht="22.5">
      <c r="A25" s="55" t="s">
        <v>102</v>
      </c>
      <c r="B25" s="35">
        <v>2</v>
      </c>
      <c r="C25" s="53"/>
      <c r="D25" s="63" t="s">
        <v>135</v>
      </c>
      <c r="E25" s="52" t="s">
        <v>94</v>
      </c>
      <c r="F25" s="48">
        <v>5200</v>
      </c>
      <c r="G25" s="49"/>
      <c r="H25" s="50">
        <f t="shared" si="0"/>
        <v>5200</v>
      </c>
    </row>
    <row r="26" spans="1:8" ht="22.5">
      <c r="A26" s="55" t="s">
        <v>100</v>
      </c>
      <c r="B26" s="35"/>
      <c r="C26" s="53"/>
      <c r="D26" s="63" t="s">
        <v>136</v>
      </c>
      <c r="E26" s="52"/>
      <c r="F26" s="48"/>
      <c r="G26" s="49"/>
      <c r="H26" s="50">
        <f t="shared" si="0"/>
        <v>0</v>
      </c>
    </row>
    <row r="27" spans="1:8" ht="12.75">
      <c r="A27" s="55" t="s">
        <v>147</v>
      </c>
      <c r="B27" s="35"/>
      <c r="C27" s="53"/>
      <c r="D27" s="63" t="s">
        <v>148</v>
      </c>
      <c r="E27" s="52"/>
      <c r="F27" s="48">
        <v>9414</v>
      </c>
      <c r="G27" s="49"/>
      <c r="H27" s="50">
        <f t="shared" si="0"/>
        <v>9414</v>
      </c>
    </row>
    <row r="28" spans="1:8" ht="12.75">
      <c r="A28" s="55" t="s">
        <v>101</v>
      </c>
      <c r="B28" s="35"/>
      <c r="C28" s="53"/>
      <c r="D28" s="63" t="s">
        <v>146</v>
      </c>
      <c r="E28" s="52"/>
      <c r="F28" s="48">
        <v>1000</v>
      </c>
      <c r="G28" s="49"/>
      <c r="H28" s="50">
        <f>F28+-G28</f>
        <v>1000</v>
      </c>
    </row>
    <row r="29" spans="1:8" ht="22.5">
      <c r="A29" s="55" t="s">
        <v>100</v>
      </c>
      <c r="B29" s="35">
        <v>2</v>
      </c>
      <c r="C29" s="53"/>
      <c r="D29" s="63" t="s">
        <v>137</v>
      </c>
      <c r="E29" s="52" t="s">
        <v>95</v>
      </c>
      <c r="F29" s="48">
        <v>38600</v>
      </c>
      <c r="G29" s="49"/>
      <c r="H29" s="50">
        <f t="shared" si="0"/>
        <v>38600</v>
      </c>
    </row>
    <row r="30" spans="1:8" ht="22.5">
      <c r="A30" s="55" t="s">
        <v>100</v>
      </c>
      <c r="B30" s="35"/>
      <c r="C30" s="53"/>
      <c r="D30" s="63" t="s">
        <v>160</v>
      </c>
      <c r="E30" s="52"/>
      <c r="F30" s="48">
        <v>160420</v>
      </c>
      <c r="G30" s="49"/>
      <c r="H30" s="50">
        <f t="shared" si="0"/>
        <v>160420</v>
      </c>
    </row>
    <row r="31" spans="1:8" ht="22.5">
      <c r="A31" s="55" t="s">
        <v>100</v>
      </c>
      <c r="B31" s="35"/>
      <c r="C31" s="53"/>
      <c r="D31" s="63" t="s">
        <v>161</v>
      </c>
      <c r="E31" s="52"/>
      <c r="F31" s="48"/>
      <c r="G31" s="49"/>
      <c r="H31" s="50">
        <f t="shared" si="0"/>
        <v>0</v>
      </c>
    </row>
    <row r="32" spans="1:8" ht="22.5">
      <c r="A32" s="55" t="s">
        <v>100</v>
      </c>
      <c r="B32" s="35"/>
      <c r="C32" s="53"/>
      <c r="D32" s="63" t="s">
        <v>178</v>
      </c>
      <c r="E32" s="52"/>
      <c r="F32" s="48">
        <v>81684</v>
      </c>
      <c r="G32" s="49">
        <v>40000</v>
      </c>
      <c r="H32" s="50">
        <f t="shared" si="0"/>
        <v>41684</v>
      </c>
    </row>
    <row r="33" spans="1:8" ht="22.5">
      <c r="A33" s="55" t="s">
        <v>100</v>
      </c>
      <c r="B33" s="35"/>
      <c r="C33" s="53"/>
      <c r="D33" s="63" t="s">
        <v>162</v>
      </c>
      <c r="E33" s="52"/>
      <c r="F33" s="48">
        <v>2906</v>
      </c>
      <c r="G33" s="49">
        <v>981</v>
      </c>
      <c r="H33" s="50">
        <f t="shared" si="0"/>
        <v>1925</v>
      </c>
    </row>
    <row r="34" spans="1:8" ht="12.75">
      <c r="A34" s="55" t="s">
        <v>98</v>
      </c>
      <c r="B34" s="35"/>
      <c r="C34" s="53"/>
      <c r="D34" s="63" t="s">
        <v>149</v>
      </c>
      <c r="E34" s="52"/>
      <c r="F34" s="48">
        <v>469248</v>
      </c>
      <c r="G34" s="49">
        <v>315472.2</v>
      </c>
      <c r="H34" s="50">
        <f t="shared" si="0"/>
        <v>153775.8</v>
      </c>
    </row>
    <row r="35" spans="1:8" ht="22.5">
      <c r="A35" s="55" t="s">
        <v>99</v>
      </c>
      <c r="B35" s="35"/>
      <c r="C35" s="53"/>
      <c r="D35" s="63" t="s">
        <v>150</v>
      </c>
      <c r="E35" s="52"/>
      <c r="F35" s="48">
        <v>141713</v>
      </c>
      <c r="G35" s="49">
        <v>93762</v>
      </c>
      <c r="H35" s="50">
        <f t="shared" si="0"/>
        <v>47951</v>
      </c>
    </row>
    <row r="36" spans="1:8" ht="13.5" customHeight="1">
      <c r="A36" s="55" t="s">
        <v>101</v>
      </c>
      <c r="B36" s="35">
        <v>2</v>
      </c>
      <c r="C36" s="53"/>
      <c r="D36" s="63" t="s">
        <v>140</v>
      </c>
      <c r="E36" s="52" t="s">
        <v>96</v>
      </c>
      <c r="F36" s="48">
        <v>601816</v>
      </c>
      <c r="G36" s="49">
        <v>423686.51</v>
      </c>
      <c r="H36" s="50">
        <f t="shared" si="0"/>
        <v>178129.49</v>
      </c>
    </row>
    <row r="37" spans="1:8" ht="13.5" customHeight="1">
      <c r="A37" s="55" t="s">
        <v>98</v>
      </c>
      <c r="B37" s="35"/>
      <c r="C37" s="53"/>
      <c r="D37" s="63" t="s">
        <v>151</v>
      </c>
      <c r="E37" s="52"/>
      <c r="F37" s="48">
        <v>86628</v>
      </c>
      <c r="G37" s="49">
        <v>85405.98</v>
      </c>
      <c r="H37" s="50">
        <f t="shared" si="0"/>
        <v>1222.020000000004</v>
      </c>
    </row>
    <row r="38" spans="1:8" ht="13.5" customHeight="1">
      <c r="A38" s="55" t="s">
        <v>99</v>
      </c>
      <c r="B38" s="35"/>
      <c r="C38" s="53"/>
      <c r="D38" s="63" t="s">
        <v>152</v>
      </c>
      <c r="E38" s="52"/>
      <c r="F38" s="48">
        <v>26162</v>
      </c>
      <c r="G38" s="49">
        <v>21979.56</v>
      </c>
      <c r="H38" s="50">
        <f t="shared" si="0"/>
        <v>4182.439999999999</v>
      </c>
    </row>
    <row r="39" spans="1:8" s="67" customFormat="1" ht="25.5" customHeight="1">
      <c r="A39" s="55" t="s">
        <v>138</v>
      </c>
      <c r="B39" s="35"/>
      <c r="C39" s="53"/>
      <c r="D39" s="63" t="s">
        <v>142</v>
      </c>
      <c r="E39" s="52"/>
      <c r="F39" s="64">
        <v>500062</v>
      </c>
      <c r="G39" s="65">
        <v>317258.97</v>
      </c>
      <c r="H39" s="66">
        <f t="shared" si="0"/>
        <v>182803.03000000003</v>
      </c>
    </row>
    <row r="40" spans="1:8" s="67" customFormat="1" ht="25.5" customHeight="1">
      <c r="A40" s="55" t="s">
        <v>138</v>
      </c>
      <c r="B40" s="35"/>
      <c r="C40" s="53"/>
      <c r="D40" s="63" t="s">
        <v>184</v>
      </c>
      <c r="E40" s="52"/>
      <c r="F40" s="64">
        <v>53180</v>
      </c>
      <c r="G40" s="65"/>
      <c r="H40" s="66">
        <f>F40-G40</f>
        <v>53180</v>
      </c>
    </row>
    <row r="41" spans="1:8" s="67" customFormat="1" ht="25.5" customHeight="1">
      <c r="A41" s="55" t="s">
        <v>138</v>
      </c>
      <c r="B41" s="35"/>
      <c r="C41" s="53"/>
      <c r="D41" s="63" t="s">
        <v>183</v>
      </c>
      <c r="E41" s="52"/>
      <c r="F41" s="64">
        <v>2500</v>
      </c>
      <c r="G41" s="65"/>
      <c r="H41" s="66">
        <f>F41-G41</f>
        <v>2500</v>
      </c>
    </row>
    <row r="42" spans="1:8" s="67" customFormat="1" ht="32.25" customHeight="1" thickBot="1">
      <c r="A42" s="55" t="s">
        <v>139</v>
      </c>
      <c r="B42" s="35">
        <v>2</v>
      </c>
      <c r="C42" s="53"/>
      <c r="D42" s="59" t="s">
        <v>141</v>
      </c>
      <c r="E42" s="52" t="s">
        <v>97</v>
      </c>
      <c r="F42" s="64">
        <v>437000</v>
      </c>
      <c r="G42" s="65">
        <v>218400</v>
      </c>
      <c r="H42" s="66">
        <f>IF(ISNUMBER(F42),F42,0)-IF(ISNUMBER(G42),G42,0)</f>
        <v>218600</v>
      </c>
    </row>
    <row r="43" spans="1:8" ht="22.5" customHeight="1" thickBot="1">
      <c r="A43" s="31" t="s">
        <v>28</v>
      </c>
      <c r="B43" s="35"/>
      <c r="C43" s="46">
        <v>450</v>
      </c>
      <c r="D43" s="45" t="s">
        <v>25</v>
      </c>
      <c r="E43" s="45"/>
      <c r="F43" s="56">
        <v>-12840.3</v>
      </c>
      <c r="G43" s="56">
        <v>-2752.61</v>
      </c>
      <c r="H43" s="56">
        <f>F43+G43</f>
        <v>-15592.91</v>
      </c>
    </row>
    <row r="48" ht="12.75">
      <c r="F48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6">
      <selection activeCell="G31" sqref="G31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70" t="s">
        <v>63</v>
      </c>
      <c r="D4" s="70" t="s">
        <v>60</v>
      </c>
      <c r="E4" s="8"/>
      <c r="F4" s="76" t="s">
        <v>61</v>
      </c>
      <c r="G4" s="79" t="s">
        <v>35</v>
      </c>
      <c r="H4" s="73" t="s">
        <v>62</v>
      </c>
    </row>
    <row r="5" spans="1:8" ht="10.5" customHeight="1">
      <c r="A5" s="8" t="s">
        <v>6</v>
      </c>
      <c r="B5" s="8"/>
      <c r="C5" s="71"/>
      <c r="D5" s="71"/>
      <c r="E5" s="25"/>
      <c r="F5" s="77"/>
      <c r="G5" s="80"/>
      <c r="H5" s="74"/>
    </row>
    <row r="6" spans="1:8" ht="37.5" customHeight="1">
      <c r="A6" s="8"/>
      <c r="B6" s="8"/>
      <c r="C6" s="72"/>
      <c r="D6" s="72"/>
      <c r="E6" s="8"/>
      <c r="F6" s="78"/>
      <c r="G6" s="81"/>
      <c r="H6" s="75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-12840.3</v>
      </c>
      <c r="G8" s="48">
        <f>G10+G12+G19</f>
        <v>-2752.6099999998696</v>
      </c>
      <c r="H8" s="48">
        <f>F8+G8</f>
        <v>-15592.909999999869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v>-12840.3</v>
      </c>
      <c r="G19" s="48">
        <f>G20+G21</f>
        <v>-2752.6099999998696</v>
      </c>
      <c r="H19" s="50">
        <f>F19+G19</f>
        <v>-15592.909999999869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119</v>
      </c>
      <c r="E20" s="52"/>
      <c r="F20" s="48"/>
      <c r="G20" s="48">
        <v>-2475511.5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120</v>
      </c>
      <c r="E21" s="52"/>
      <c r="F21" s="48"/>
      <c r="G21" s="48">
        <v>2472758.89</v>
      </c>
      <c r="H21" s="50" t="s">
        <v>25</v>
      </c>
    </row>
    <row r="22" spans="1:8" ht="33.75">
      <c r="A22" s="55" t="s">
        <v>104</v>
      </c>
      <c r="B22" s="35">
        <v>5</v>
      </c>
      <c r="C22" s="53" t="s">
        <v>23</v>
      </c>
      <c r="D22" s="57"/>
      <c r="E22" s="52" t="s">
        <v>103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172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112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187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2020-05-11T14:03:14Z</cp:lastPrinted>
  <dcterms:created xsi:type="dcterms:W3CDTF">1999-06-18T11:49:53Z</dcterms:created>
  <dcterms:modified xsi:type="dcterms:W3CDTF">2020-07-03T03:21:31Z</dcterms:modified>
  <cp:category/>
  <cp:version/>
  <cp:contentType/>
  <cp:contentStatus/>
</cp:coreProperties>
</file>